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602" activeTab="0"/>
  </bookViews>
  <sheets>
    <sheet name="Modulo offerta economica" sheetId="1" r:id="rId1"/>
  </sheets>
  <definedNames>
    <definedName name="_xlnm.Print_Area" localSheetId="0">'Modulo offerta economica'!$A$1:$L$26</definedName>
  </definedNames>
  <calcPr fullCalcOnLoad="1"/>
</workbook>
</file>

<file path=xl/sharedStrings.xml><?xml version="1.0" encoding="utf-8"?>
<sst xmlns="http://schemas.openxmlformats.org/spreadsheetml/2006/main" count="27" uniqueCount="27">
  <si>
    <t>* Compilare i campi evidenziati in celeste</t>
  </si>
  <si>
    <t>RIBASSO % OFFERTO</t>
  </si>
  <si>
    <t>Valore appalto</t>
  </si>
  <si>
    <t>a</t>
  </si>
  <si>
    <t>b</t>
  </si>
  <si>
    <t>RI</t>
  </si>
  <si>
    <t>Oggetto</t>
  </si>
  <si>
    <t>Valore base</t>
  </si>
  <si>
    <t>Valore offerto</t>
  </si>
  <si>
    <t>TOTALI</t>
  </si>
  <si>
    <t>c</t>
  </si>
  <si>
    <t>PREZZO COMPLESSIVO OFFERTO</t>
  </si>
  <si>
    <t>Costi della manodopera, ai sensi dell’art. 95, comma 10 del Codice, che dovranno risultare congrui rispetto all'entità e alle caratteristiche del servizio</t>
  </si>
  <si>
    <t>d</t>
  </si>
  <si>
    <t>e</t>
  </si>
  <si>
    <t>Oneri aziendali concernenti l’adempimento delle disposizioni in materia di salute e sicurezza sui luoghi di lavoro (fino alla terza cifra decimale), ai sensi dell’art. 95, comma 10 del Codice, che dovranno risultare congrui rispetto all'entità e alle caratteristiche del servizio</t>
  </si>
  <si>
    <t>Allegato D - MODULO OFFERTA ECONOMICA</t>
  </si>
  <si>
    <t>Procedura aperta per l’affidamento del servizio integrato di ospitalità presso il Palatennistavolo “A. De Santis” - Via Italo Ferri 10, Terni, relativo alla fornitura dei servizi mensa/produzione di pasti con possibilità di usufruire dei locali cucina siti presso il centro federale e servizi pulizie locali foresteria (camere) comprensivo di cambio biancheria e fornitura set minimo da bagno e pulizia 2° e 3° palestra e locali comuni interni ed esterni.
CODICE CIG 93481197D5</t>
  </si>
  <si>
    <t>Colazione</t>
  </si>
  <si>
    <t>Pranzo</t>
  </si>
  <si>
    <t>Cena</t>
  </si>
  <si>
    <t xml:space="preserve">Corrispettivo totale per i servizi di cui all’articolo 2 punto 1 </t>
  </si>
  <si>
    <t xml:space="preserve">Corrispettivo unitario per i servizi di cui all’articolo 2 punto 1 </t>
  </si>
  <si>
    <t>Corrispettivo per persona a giorno che sarà riconosciuto per i servizi di cui all’articolo 2 punto 1 lettera del Capitolato tecnico, fino alla seconda cifra decimale</t>
  </si>
  <si>
    <t>Corrispettivo per camera occupata che sarà riconosciuto per i servizi di cui all’articolo 2 punto 2 del Capitolato tecnico, fino alla seconda cifra decimale</t>
  </si>
  <si>
    <t>Importo mensile offerto per i servizi di cui all'art 2 punto 3 del Capitolato tecnico, fino alla seconda cifra decimale</t>
  </si>
  <si>
    <t>Nel caso di partecipazione in forma associata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</si>
</sst>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.00\ &quot;€&quot;"/>
    <numFmt numFmtId="184" formatCode="[$-410]dddd\ d\ mmmm\ yyyy"/>
    <numFmt numFmtId="185" formatCode="#,##0.000\ &quot;€&quot;"/>
    <numFmt numFmtId="186" formatCode="#,##0.000"/>
    <numFmt numFmtId="187" formatCode="0.0000000%"/>
    <numFmt numFmtId="188" formatCode="0.00000"/>
    <numFmt numFmtId="189" formatCode="0.000000000000%"/>
    <numFmt numFmtId="190" formatCode="0.00000%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1">
      <alignment vertical="top" wrapText="1"/>
      <protection/>
    </xf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0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173" fontId="12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188" fontId="0" fillId="33" borderId="0" xfId="0" applyNumberFormat="1" applyFont="1" applyFill="1" applyAlignment="1" applyProtection="1">
      <alignment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173" fontId="1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7" fontId="0" fillId="34" borderId="13" xfId="64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10" fontId="1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4" borderId="17" xfId="0" applyFont="1" applyFill="1" applyBorder="1" applyAlignment="1">
      <alignment horizontal="center" vertical="center" wrapText="1"/>
    </xf>
    <xf numFmtId="0" fontId="51" fillId="34" borderId="0" xfId="0" applyFont="1" applyFill="1" applyAlignment="1" applyProtection="1">
      <alignment vertical="center" wrapText="1"/>
      <protection/>
    </xf>
    <xf numFmtId="183" fontId="0" fillId="34" borderId="11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 applyProtection="1">
      <alignment horizontal="center" vertical="center" wrapText="1"/>
      <protection/>
    </xf>
    <xf numFmtId="0" fontId="12" fillId="34" borderId="1" xfId="0" applyFont="1" applyFill="1" applyBorder="1" applyAlignment="1" applyProtection="1">
      <alignment horizontal="center" vertical="center" wrapText="1"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183" fontId="51" fillId="34" borderId="21" xfId="0" applyNumberFormat="1" applyFont="1" applyFill="1" applyBorder="1" applyAlignment="1">
      <alignment horizontal="left" vertical="center" wrapText="1"/>
    </xf>
    <xf numFmtId="183" fontId="51" fillId="34" borderId="0" xfId="0" applyNumberFormat="1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51" fillId="34" borderId="21" xfId="0" applyFont="1" applyFill="1" applyBorder="1" applyAlignment="1" applyProtection="1">
      <alignment horizontal="left" vertical="center" wrapText="1"/>
      <protection/>
    </xf>
    <xf numFmtId="0" fontId="51" fillId="34" borderId="0" xfId="0" applyFont="1" applyFill="1" applyAlignment="1" applyProtection="1">
      <alignment horizontal="left" vertical="center" wrapText="1"/>
      <protection/>
    </xf>
    <xf numFmtId="0" fontId="8" fillId="37" borderId="11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173" fontId="8" fillId="33" borderId="12" xfId="0" applyNumberFormat="1" applyFont="1" applyFill="1" applyBorder="1" applyAlignment="1" applyProtection="1">
      <alignment horizontal="center" vertical="center" wrapText="1"/>
      <protection/>
    </xf>
    <xf numFmtId="173" fontId="8" fillId="33" borderId="18" xfId="0" applyNumberFormat="1" applyFont="1" applyFill="1" applyBorder="1" applyAlignment="1" applyProtection="1">
      <alignment horizontal="center" vertical="center" wrapText="1"/>
      <protection/>
    </xf>
    <xf numFmtId="173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>
      <alignment horizontal="right" vertical="center" wrapText="1"/>
    </xf>
    <xf numFmtId="0" fontId="0" fillId="34" borderId="11" xfId="0" applyFont="1" applyFill="1" applyBorder="1" applyAlignment="1">
      <alignment horizontal="left" vertical="center" wrapText="1"/>
    </xf>
    <xf numFmtId="7" fontId="0" fillId="34" borderId="19" xfId="64" applyNumberFormat="1" applyFont="1" applyFill="1" applyBorder="1" applyAlignment="1">
      <alignment horizontal="center" vertical="center" wrapText="1"/>
    </xf>
    <xf numFmtId="7" fontId="0" fillId="34" borderId="1" xfId="64" applyNumberFormat="1" applyFont="1" applyFill="1" applyBorder="1" applyAlignment="1">
      <alignment horizontal="center" vertical="center" wrapText="1"/>
    </xf>
    <xf numFmtId="7" fontId="0" fillId="34" borderId="20" xfId="64" applyNumberFormat="1" applyFont="1" applyFill="1" applyBorder="1" applyAlignment="1">
      <alignment horizontal="center" vertical="center" wrapText="1"/>
    </xf>
    <xf numFmtId="0" fontId="51" fillId="34" borderId="0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 applyProtection="1">
      <alignment horizontal="left" vertical="center" wrapText="1"/>
      <protection/>
    </xf>
    <xf numFmtId="0" fontId="11" fillId="36" borderId="12" xfId="0" applyFont="1" applyFill="1" applyBorder="1" applyAlignment="1" applyProtection="1">
      <alignment horizontal="left" vertical="center" wrapText="1"/>
      <protection locked="0"/>
    </xf>
    <xf numFmtId="0" fontId="11" fillId="36" borderId="18" xfId="0" applyFont="1" applyFill="1" applyBorder="1" applyAlignment="1" applyProtection="1">
      <alignment horizontal="left" vertical="center" wrapText="1"/>
      <protection locked="0"/>
    </xf>
    <xf numFmtId="0" fontId="11" fillId="36" borderId="13" xfId="0" applyFont="1" applyFill="1" applyBorder="1" applyAlignment="1" applyProtection="1">
      <alignment horizontal="left" vertical="center" wrapText="1"/>
      <protection locked="0"/>
    </xf>
    <xf numFmtId="0" fontId="51" fillId="33" borderId="21" xfId="0" applyFont="1" applyFill="1" applyBorder="1" applyAlignment="1" applyProtection="1">
      <alignment horizontal="left" vertical="center" wrapText="1"/>
      <protection/>
    </xf>
    <xf numFmtId="0" fontId="51" fillId="33" borderId="0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O25"/>
  <sheetViews>
    <sheetView tabSelected="1" zoomScaleSheetLayoutView="85" workbookViewId="0" topLeftCell="A1">
      <selection activeCell="J23" sqref="J23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7.7109375" style="3" customWidth="1"/>
    <col min="5" max="5" width="9.140625" style="3" customWidth="1"/>
    <col min="6" max="6" width="14.421875" style="3" customWidth="1"/>
    <col min="7" max="7" width="10.28125" style="4" customWidth="1"/>
    <col min="8" max="8" width="25.28125" style="4" customWidth="1"/>
    <col min="9" max="9" width="41.57421875" style="3" customWidth="1"/>
    <col min="10" max="10" width="26.7109375" style="3" customWidth="1"/>
    <col min="11" max="11" width="23.28125" style="3" customWidth="1"/>
    <col min="12" max="14" width="9.140625" style="3" customWidth="1"/>
    <col min="15" max="15" width="10.57421875" style="3" bestFit="1" customWidth="1"/>
    <col min="16" max="16384" width="9.140625" style="3" customWidth="1"/>
  </cols>
  <sheetData>
    <row r="2" spans="1:9" s="2" customFormat="1" ht="23.25" customHeight="1">
      <c r="A2" s="1"/>
      <c r="B2" s="18" t="s">
        <v>16</v>
      </c>
      <c r="C2" s="19"/>
      <c r="D2" s="19"/>
      <c r="E2" s="18"/>
      <c r="F2" s="18"/>
      <c r="G2" s="18"/>
      <c r="H2" s="18"/>
      <c r="I2" s="20"/>
    </row>
    <row r="3" ht="33.75" customHeight="1"/>
    <row r="4" spans="2:9" ht="154.5" customHeight="1">
      <c r="B4" s="50" t="s">
        <v>17</v>
      </c>
      <c r="C4" s="50"/>
      <c r="D4" s="50"/>
      <c r="E4" s="50"/>
      <c r="F4" s="50"/>
      <c r="G4" s="50"/>
      <c r="H4" s="50"/>
      <c r="I4" s="50"/>
    </row>
    <row r="5" spans="2:9" s="5" customFormat="1" ht="12" customHeight="1">
      <c r="B5" s="6"/>
      <c r="C5" s="7"/>
      <c r="D5" s="7"/>
      <c r="E5" s="7"/>
      <c r="F5" s="7"/>
      <c r="G5" s="8" t="str">
        <f>+B4</f>
        <v>Procedura aperta per l’affidamento del servizio integrato di ospitalità presso il Palatennistavolo “A. De Santis” - Via Italo Ferri 10, Terni, relativo alla fornitura dei servizi mensa/produzione di pasti con possibilità di usufruire dei locali cucina siti presso il centro federale e servizi pulizie locali foresteria (camere) comprensivo di cambio biancheria e fornitura set minimo da bagno e pulizia 2° e 3° palestra e locali comuni interni ed esterni.
CODICE CIG 93481197D5</v>
      </c>
      <c r="H5" s="8"/>
      <c r="I5" s="9"/>
    </row>
    <row r="6" spans="2:9" s="5" customFormat="1" ht="28.5" customHeight="1">
      <c r="B6" s="51" t="s">
        <v>0</v>
      </c>
      <c r="C6" s="51"/>
      <c r="D6" s="51"/>
      <c r="E6" s="51"/>
      <c r="F6" s="51"/>
      <c r="G6" s="7"/>
      <c r="H6" s="7"/>
      <c r="I6" s="9"/>
    </row>
    <row r="7" spans="2:9" s="10" customFormat="1" ht="27" customHeight="1">
      <c r="B7" s="69"/>
      <c r="C7" s="70"/>
      <c r="D7" s="70"/>
      <c r="E7" s="70"/>
      <c r="F7" s="70"/>
      <c r="G7" s="71"/>
      <c r="H7" s="72" t="str">
        <f>+IF(B7="","Indicare la 'Ragione sociale per esteso'",IF(B7="Ragione sociale Impresa/RTI/Consorzio","Indicare la 'Ragione sociale per esteso'",""))</f>
        <v>Indicare la 'Ragione sociale per esteso'</v>
      </c>
      <c r="I7" s="73"/>
    </row>
    <row r="8" spans="2:9" s="10" customFormat="1" ht="15.75" customHeight="1">
      <c r="B8" s="68" t="s">
        <v>26</v>
      </c>
      <c r="C8" s="68"/>
      <c r="D8" s="68"/>
      <c r="E8" s="68"/>
      <c r="F8" s="68"/>
      <c r="G8" s="68"/>
      <c r="H8" s="68"/>
      <c r="I8" s="11"/>
    </row>
    <row r="9" spans="2:9" s="10" customFormat="1" ht="27" customHeight="1">
      <c r="B9" s="69"/>
      <c r="C9" s="70"/>
      <c r="D9" s="70"/>
      <c r="E9" s="70"/>
      <c r="F9" s="70"/>
      <c r="G9" s="71"/>
      <c r="H9" s="72" t="str">
        <f>+IF(B9="","Indicare la 'Ragione sociale per esteso'",IF(B9="Ragione sociale Impresa/RTI/Consorzio","Indicare la 'Ragione sociale per esteso'",""))</f>
        <v>Indicare la 'Ragione sociale per esteso'</v>
      </c>
      <c r="I9" s="73"/>
    </row>
    <row r="10" spans="2:9" s="10" customFormat="1" ht="27" customHeight="1">
      <c r="B10" s="69"/>
      <c r="C10" s="70"/>
      <c r="D10" s="70"/>
      <c r="E10" s="70"/>
      <c r="F10" s="70"/>
      <c r="G10" s="71"/>
      <c r="H10" s="72" t="str">
        <f>+IF(B10="","Indicare la 'Ragione sociale per esteso'",IF(B10="Ragione sociale Impresa/RTI/Consorzio","Indicare la 'Ragione sociale per esteso'",""))</f>
        <v>Indicare la 'Ragione sociale per esteso'</v>
      </c>
      <c r="I10" s="73"/>
    </row>
    <row r="11" spans="2:9" s="10" customFormat="1" ht="10.5" customHeight="1">
      <c r="B11" s="12"/>
      <c r="C11" s="12"/>
      <c r="D11" s="12"/>
      <c r="E11" s="12"/>
      <c r="F11" s="12"/>
      <c r="G11" s="11"/>
      <c r="H11" s="11"/>
      <c r="I11" s="11"/>
    </row>
    <row r="12" spans="2:9" s="10" customFormat="1" ht="62.25" customHeight="1">
      <c r="B12" s="55" t="s">
        <v>2</v>
      </c>
      <c r="C12" s="56"/>
      <c r="D12" s="57"/>
      <c r="E12" s="58">
        <v>705000</v>
      </c>
      <c r="F12" s="59"/>
      <c r="G12" s="60"/>
      <c r="H12" s="26"/>
      <c r="I12" s="11"/>
    </row>
    <row r="13" spans="2:9" s="10" customFormat="1" ht="10.5" customHeight="1">
      <c r="B13" s="12"/>
      <c r="C13" s="12"/>
      <c r="D13" s="12"/>
      <c r="E13" s="12"/>
      <c r="F13" s="12"/>
      <c r="G13" s="11"/>
      <c r="H13" s="11"/>
      <c r="I13" s="11"/>
    </row>
    <row r="14" spans="2:10" s="13" customFormat="1" ht="54.75" customHeight="1">
      <c r="B14" s="17" t="s">
        <v>5</v>
      </c>
      <c r="C14" s="52" t="s">
        <v>6</v>
      </c>
      <c r="D14" s="53"/>
      <c r="E14" s="53"/>
      <c r="F14" s="53"/>
      <c r="G14" s="54"/>
      <c r="H14" s="24" t="s">
        <v>7</v>
      </c>
      <c r="I14" s="14" t="s">
        <v>8</v>
      </c>
      <c r="J14" s="14" t="s">
        <v>9</v>
      </c>
    </row>
    <row r="15" spans="2:14" s="13" customFormat="1" ht="57.75" customHeight="1">
      <c r="B15" s="40" t="s">
        <v>3</v>
      </c>
      <c r="C15" s="62" t="s">
        <v>23</v>
      </c>
      <c r="D15" s="62"/>
      <c r="E15" s="62"/>
      <c r="F15" s="37" t="s">
        <v>18</v>
      </c>
      <c r="G15" s="38"/>
      <c r="H15" s="63">
        <v>23.5</v>
      </c>
      <c r="I15" s="21"/>
      <c r="J15" s="36">
        <f>+ROUND(I15*20000,2)</f>
        <v>0</v>
      </c>
      <c r="K15" s="35" t="str">
        <f>+IF(I15="","Indicare il 'Corrispettivo per persona offerto al giorno per la colazione'","")</f>
        <v>Indicare il 'Corrispettivo per persona offerto al giorno per la colazione'</v>
      </c>
      <c r="L15" s="16"/>
      <c r="M15" s="16"/>
      <c r="N15" s="16"/>
    </row>
    <row r="16" spans="2:14" s="13" customFormat="1" ht="57.75" customHeight="1">
      <c r="B16" s="41"/>
      <c r="C16" s="62"/>
      <c r="D16" s="62"/>
      <c r="E16" s="62"/>
      <c r="F16" s="37" t="s">
        <v>19</v>
      </c>
      <c r="G16" s="38"/>
      <c r="H16" s="64"/>
      <c r="I16" s="21"/>
      <c r="J16" s="36">
        <f>+ROUND(I16*20000,2)</f>
        <v>0</v>
      </c>
      <c r="K16" s="35" t="str">
        <f>+IF(I16="","Indicare il 'Corrispettivo per persona offerto al giorno per il pranzo'","")</f>
        <v>Indicare il 'Corrispettivo per persona offerto al giorno per il pranzo'</v>
      </c>
      <c r="L16" s="16"/>
      <c r="M16" s="16"/>
      <c r="N16" s="16"/>
    </row>
    <row r="17" spans="2:14" s="13" customFormat="1" ht="57.75" customHeight="1">
      <c r="B17" s="42"/>
      <c r="C17" s="62"/>
      <c r="D17" s="62"/>
      <c r="E17" s="62"/>
      <c r="F17" s="37" t="s">
        <v>20</v>
      </c>
      <c r="G17" s="38"/>
      <c r="H17" s="65"/>
      <c r="I17" s="21"/>
      <c r="J17" s="36">
        <f>+ROUND(I17*20000,2)</f>
        <v>0</v>
      </c>
      <c r="K17" s="35" t="str">
        <f>+IF(I17="","Indicare il 'Corrispettivo per persona offerto al giorno per la cena'","")</f>
        <v>Indicare il 'Corrispettivo per persona offerto al giorno per la cena'</v>
      </c>
      <c r="L17" s="16"/>
      <c r="M17" s="16"/>
      <c r="N17" s="16"/>
    </row>
    <row r="18" spans="2:14" s="13" customFormat="1" ht="57.75" customHeight="1">
      <c r="B18" s="30"/>
      <c r="C18" s="31"/>
      <c r="D18" s="31"/>
      <c r="E18" s="32"/>
      <c r="F18" s="39" t="s">
        <v>22</v>
      </c>
      <c r="G18" s="39"/>
      <c r="H18" s="38"/>
      <c r="I18" s="36">
        <f>+ROUND(I15+I16+I17,2)</f>
        <v>0</v>
      </c>
      <c r="J18" s="43">
        <f>+IF(SUM(I15:I17)&gt;H15,"Errore! Corrispettivo unitario superiore ad Euro 23,50","")</f>
      </c>
      <c r="K18" s="44"/>
      <c r="L18" s="16"/>
      <c r="M18" s="16"/>
      <c r="N18" s="16"/>
    </row>
    <row r="19" spans="2:14" s="13" customFormat="1" ht="57.75" customHeight="1">
      <c r="B19" s="28"/>
      <c r="C19" s="29"/>
      <c r="D19" s="29"/>
      <c r="E19" s="29"/>
      <c r="F19" s="67" t="s">
        <v>21</v>
      </c>
      <c r="G19" s="67"/>
      <c r="H19" s="67"/>
      <c r="I19" s="36">
        <f>+ROUND(J15+J16+J17,2)</f>
        <v>0</v>
      </c>
      <c r="J19" s="43">
        <f>+IF(SUM(J15:J17)&gt;470000,"Errore! Corrispettivo totale superiore ad Euro 470.000","")</f>
      </c>
      <c r="K19" s="44"/>
      <c r="L19" s="16"/>
      <c r="M19" s="16"/>
      <c r="N19" s="16"/>
    </row>
    <row r="20" spans="2:14" s="13" customFormat="1" ht="57.75" customHeight="1">
      <c r="B20" s="23" t="s">
        <v>4</v>
      </c>
      <c r="C20" s="45" t="s">
        <v>24</v>
      </c>
      <c r="D20" s="46"/>
      <c r="E20" s="46"/>
      <c r="F20" s="46"/>
      <c r="G20" s="47"/>
      <c r="H20" s="27">
        <v>13</v>
      </c>
      <c r="I20" s="21"/>
      <c r="J20" s="36">
        <f>+ROUND(I20*15000,3)</f>
        <v>0</v>
      </c>
      <c r="K20" s="35" t="str">
        <f>+IF(I20="","Indicare il 'Corrispettivo per camera'","")</f>
        <v>Indicare il 'Corrispettivo per camera'</v>
      </c>
      <c r="L20" s="16"/>
      <c r="M20" s="16"/>
      <c r="N20" s="16"/>
    </row>
    <row r="21" spans="2:14" s="13" customFormat="1" ht="57.75" customHeight="1">
      <c r="B21" s="15" t="s">
        <v>10</v>
      </c>
      <c r="C21" s="45" t="s">
        <v>25</v>
      </c>
      <c r="D21" s="46"/>
      <c r="E21" s="46"/>
      <c r="F21" s="46"/>
      <c r="G21" s="47"/>
      <c r="H21" s="27">
        <v>1000</v>
      </c>
      <c r="I21" s="21"/>
      <c r="J21" s="36">
        <f>+ROUND(I21*40,3)</f>
        <v>0</v>
      </c>
      <c r="K21" s="35" t="str">
        <f>+IF(I21="","Indicare il 'Corrispettivo mensile offerto'","")</f>
        <v>Indicare il 'Corrispettivo mensile offerto'</v>
      </c>
      <c r="L21" s="16"/>
      <c r="M21" s="16"/>
      <c r="N21" s="16"/>
    </row>
    <row r="22" spans="2:14" s="13" customFormat="1" ht="31.5" customHeight="1">
      <c r="B22" s="30"/>
      <c r="C22" s="31"/>
      <c r="D22" s="31"/>
      <c r="E22" s="31"/>
      <c r="F22" s="31"/>
      <c r="G22" s="32"/>
      <c r="H22" s="61" t="s">
        <v>11</v>
      </c>
      <c r="I22" s="61"/>
      <c r="J22" s="25">
        <f>+ROUND(J15+J16+J17+J20+J21,2)</f>
        <v>0</v>
      </c>
      <c r="K22" s="48">
        <f>+IF(J22&gt;E12,"Errore! Prezzo complessivo offerto superiore alla base di gara","")</f>
      </c>
      <c r="L22" s="66"/>
      <c r="M22" s="16"/>
      <c r="N22" s="16"/>
    </row>
    <row r="23" spans="2:14" s="13" customFormat="1" ht="31.5" customHeight="1">
      <c r="B23" s="28"/>
      <c r="C23" s="29"/>
      <c r="D23" s="29"/>
      <c r="E23" s="29"/>
      <c r="F23" s="29"/>
      <c r="G23" s="34"/>
      <c r="H23" s="61" t="s">
        <v>1</v>
      </c>
      <c r="I23" s="61"/>
      <c r="J23" s="33">
        <f>+ROUND((E12-J22)/E12,4)</f>
        <v>1</v>
      </c>
      <c r="L23" s="16"/>
      <c r="M23" s="16"/>
      <c r="N23" s="16"/>
    </row>
    <row r="24" spans="2:15" ht="53.25" customHeight="1">
      <c r="B24" s="15" t="s">
        <v>13</v>
      </c>
      <c r="C24" s="45" t="s">
        <v>12</v>
      </c>
      <c r="D24" s="46"/>
      <c r="E24" s="46"/>
      <c r="F24" s="46"/>
      <c r="G24" s="46"/>
      <c r="H24" s="47"/>
      <c r="I24" s="21"/>
      <c r="J24" s="48" t="str">
        <f>+IF(I24="","Indicare il costo della manodopera","")</f>
        <v>Indicare il costo della manodopera</v>
      </c>
      <c r="K24" s="49"/>
      <c r="O24" s="22"/>
    </row>
    <row r="25" spans="2:15" ht="57" customHeight="1">
      <c r="B25" s="23" t="s">
        <v>14</v>
      </c>
      <c r="C25" s="45" t="s">
        <v>15</v>
      </c>
      <c r="D25" s="46"/>
      <c r="E25" s="46"/>
      <c r="F25" s="46"/>
      <c r="G25" s="46"/>
      <c r="H25" s="47"/>
      <c r="I25" s="21"/>
      <c r="J25" s="48" t="str">
        <f>+IF(I25="","Indicare gli oneri della sicurezza","")</f>
        <v>Indicare gli oneri della sicurezza</v>
      </c>
      <c r="K25" s="49"/>
      <c r="O25" s="22"/>
    </row>
  </sheetData>
  <sheetProtection password="DA17" sheet="1"/>
  <mergeCells count="31">
    <mergeCell ref="H10:I10"/>
    <mergeCell ref="B7:G7"/>
    <mergeCell ref="H7:I7"/>
    <mergeCell ref="C24:H24"/>
    <mergeCell ref="J24:K24"/>
    <mergeCell ref="C15:E17"/>
    <mergeCell ref="H15:H17"/>
    <mergeCell ref="F15:G15"/>
    <mergeCell ref="K22:L22"/>
    <mergeCell ref="J18:K18"/>
    <mergeCell ref="F19:H19"/>
    <mergeCell ref="B4:I4"/>
    <mergeCell ref="B6:F6"/>
    <mergeCell ref="C14:G14"/>
    <mergeCell ref="B12:D12"/>
    <mergeCell ref="E12:G12"/>
    <mergeCell ref="C20:G20"/>
    <mergeCell ref="B8:H8"/>
    <mergeCell ref="B9:G9"/>
    <mergeCell ref="H9:I9"/>
    <mergeCell ref="B10:G10"/>
    <mergeCell ref="F16:G16"/>
    <mergeCell ref="F17:G17"/>
    <mergeCell ref="F18:H18"/>
    <mergeCell ref="B15:B17"/>
    <mergeCell ref="J19:K19"/>
    <mergeCell ref="C25:H25"/>
    <mergeCell ref="J25:K25"/>
    <mergeCell ref="C21:G21"/>
    <mergeCell ref="H22:I22"/>
    <mergeCell ref="H23:I23"/>
  </mergeCells>
  <dataValidations count="5">
    <dataValidation type="custom" allowBlank="1" showInputMessage="1" showErrorMessage="1" errorTitle="Errore!" error="Non è ammessa l'indicazione di un importo:&#10;- negativo&#10;- pari a Zero&#10;- con un numero di cifre decimali maggiori di 2&#10;- superiore al valore base" sqref="I20:I21 I15">
      <formula1>AND(I20&lt;=H20,I20&gt;0,LEN(TEXT(I20-INT(I20),"0,00#"))&lt;5)</formula1>
    </dataValidation>
    <dataValidation allowBlank="1" showInputMessage="1" sqref="J22:J23"/>
    <dataValidation type="custom" allowBlank="1" showInputMessage="1" showErrorMessage="1" errorTitle="Errore!" error="Non è ammessa l'indicazione di un importo:&#10;- negativo&#10;- pari a Zero&#10;- con un numero di cifre decimali maggiori di 2" sqref="I24:I25">
      <formula1>AND(I24&gt;0,LEN(TEXT(I24-INT(I24),"0,00#"))&lt;5)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l valore base" sqref="I16">
      <formula1>AND(I16&lt;=H15,I16&gt;0,LEN(TEXT(I16-INT(I16),"0,00#"))&lt;5)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l valore base" sqref="I17">
      <formula1>AND(I17&lt;=H15,I17&gt;0,LEN(TEXT(I17-INT(I17),"0,00#"))&lt;5)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Daniela Scillato</cp:lastModifiedBy>
  <cp:lastPrinted>2014-04-11T09:08:45Z</cp:lastPrinted>
  <dcterms:created xsi:type="dcterms:W3CDTF">2010-01-15T09:53:38Z</dcterms:created>
  <dcterms:modified xsi:type="dcterms:W3CDTF">2022-08-04T11:35:20Z</dcterms:modified>
  <cp:category/>
  <cp:version/>
  <cp:contentType/>
  <cp:contentStatus/>
</cp:coreProperties>
</file>